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reese\Documents\Finance 6020 (MBA core)\Quiz Problems and Solutions\2018\"/>
    </mc:Choice>
  </mc:AlternateContent>
  <bookViews>
    <workbookView xWindow="120" yWindow="90" windowWidth="15075" windowHeight="8475" activeTab="3"/>
  </bookViews>
  <sheets>
    <sheet name="Problem 2" sheetId="1" r:id="rId1"/>
    <sheet name="Problem 6" sheetId="2" r:id="rId2"/>
    <sheet name="Problem 8" sheetId="3" r:id="rId3"/>
    <sheet name="Problem 10" sheetId="4" r:id="rId4"/>
  </sheets>
  <calcPr calcId="162913"/>
</workbook>
</file>

<file path=xl/calcChain.xml><?xml version="1.0" encoding="utf-8"?>
<calcChain xmlns="http://schemas.openxmlformats.org/spreadsheetml/2006/main">
  <c r="D7" i="3" l="1"/>
  <c r="E7" i="3"/>
  <c r="F7" i="3"/>
  <c r="G7" i="3"/>
  <c r="C7" i="3"/>
  <c r="B8" i="3"/>
  <c r="H8" i="4" l="1"/>
  <c r="D2" i="4"/>
  <c r="E2" i="4"/>
  <c r="F2" i="4" s="1"/>
  <c r="B12" i="4"/>
  <c r="B14" i="4" s="1"/>
  <c r="G4" i="4"/>
  <c r="G8" i="4"/>
  <c r="F4" i="4"/>
  <c r="F8" i="4" s="1"/>
  <c r="E4" i="4"/>
  <c r="E8" i="4"/>
  <c r="D4" i="4"/>
  <c r="D8" i="4" s="1"/>
  <c r="C4" i="4"/>
  <c r="C5" i="4" s="1"/>
  <c r="C8" i="4"/>
  <c r="D3" i="4"/>
  <c r="E3" i="4" s="1"/>
  <c r="F3" i="4" s="1"/>
  <c r="G3" i="4" s="1"/>
  <c r="H3" i="4" s="1"/>
  <c r="D2" i="3"/>
  <c r="E2" i="3"/>
  <c r="F2" i="3"/>
  <c r="C3" i="3"/>
  <c r="C4" i="3" s="1"/>
  <c r="D2" i="1"/>
  <c r="E2" i="1" s="1"/>
  <c r="B10" i="3"/>
  <c r="B7" i="2"/>
  <c r="G6" i="2"/>
  <c r="F6" i="2"/>
  <c r="E6" i="2"/>
  <c r="D6" i="2"/>
  <c r="C6" i="2"/>
  <c r="D5" i="2"/>
  <c r="C5" i="2"/>
  <c r="G4" i="2"/>
  <c r="F4" i="2"/>
  <c r="F7" i="2"/>
  <c r="E4" i="2"/>
  <c r="E7" i="2" s="1"/>
  <c r="D4" i="2"/>
  <c r="C4" i="2"/>
  <c r="B12" i="1"/>
  <c r="D4" i="1"/>
  <c r="E4" i="1"/>
  <c r="E8" i="1" s="1"/>
  <c r="F4" i="1"/>
  <c r="G4" i="1"/>
  <c r="C4" i="1"/>
  <c r="C5" i="1" s="1"/>
  <c r="C8" i="1"/>
  <c r="D8" i="1"/>
  <c r="F8" i="1"/>
  <c r="G8" i="1"/>
  <c r="D3" i="1"/>
  <c r="E3" i="1"/>
  <c r="F3" i="1"/>
  <c r="G3" i="1" s="1"/>
  <c r="D5" i="4"/>
  <c r="D6" i="4"/>
  <c r="D7" i="4" s="1"/>
  <c r="D9" i="4" s="1"/>
  <c r="D12" i="4" s="1"/>
  <c r="D14" i="4" s="1"/>
  <c r="C5" i="3"/>
  <c r="C6" i="3" s="1"/>
  <c r="C10" i="3" s="1"/>
  <c r="D3" i="3"/>
  <c r="E3" i="3"/>
  <c r="D5" i="1"/>
  <c r="D6" i="1"/>
  <c r="D7" i="1"/>
  <c r="D9" i="1" s="1"/>
  <c r="D12" i="1" s="1"/>
  <c r="G2" i="3" l="1"/>
  <c r="E4" i="3"/>
  <c r="E5" i="3" s="1"/>
  <c r="E6" i="3" s="1"/>
  <c r="E10" i="3" s="1"/>
  <c r="D4" i="3"/>
  <c r="D5" i="3" s="1"/>
  <c r="D6" i="3" s="1"/>
  <c r="D10" i="3" s="1"/>
  <c r="C7" i="2"/>
  <c r="B11" i="2" s="1"/>
  <c r="G7" i="2"/>
  <c r="D7" i="2"/>
  <c r="C6" i="4"/>
  <c r="C7" i="4" s="1"/>
  <c r="C9" i="4" s="1"/>
  <c r="C12" i="4" s="1"/>
  <c r="C14" i="4" s="1"/>
  <c r="G2" i="4"/>
  <c r="F5" i="4"/>
  <c r="C6" i="1"/>
  <c r="C7" i="1" s="1"/>
  <c r="C9" i="1" s="1"/>
  <c r="C12" i="1" s="1"/>
  <c r="E5" i="1"/>
  <c r="F2" i="1"/>
  <c r="G3" i="3"/>
  <c r="F3" i="3"/>
  <c r="F4" i="3" s="1"/>
  <c r="E5" i="4"/>
  <c r="G4" i="3" l="1"/>
  <c r="G5" i="3" s="1"/>
  <c r="G6" i="3" s="1"/>
  <c r="G10" i="3" s="1"/>
  <c r="E6" i="4"/>
  <c r="E7" i="4" s="1"/>
  <c r="E9" i="4" s="1"/>
  <c r="E12" i="4" s="1"/>
  <c r="E14" i="4" s="1"/>
  <c r="F6" i="4"/>
  <c r="F7" i="4" s="1"/>
  <c r="F9" i="4" s="1"/>
  <c r="F12" i="4" s="1"/>
  <c r="F14" i="4" s="1"/>
  <c r="F5" i="3"/>
  <c r="F6" i="3" s="1"/>
  <c r="F10" i="3" s="1"/>
  <c r="E7" i="1"/>
  <c r="E9" i="1" s="1"/>
  <c r="E12" i="1" s="1"/>
  <c r="E6" i="1"/>
  <c r="H2" i="4"/>
  <c r="H5" i="4" s="1"/>
  <c r="G5" i="4"/>
  <c r="G2" i="1"/>
  <c r="G5" i="1" s="1"/>
  <c r="F5" i="1"/>
  <c r="B15" i="3" l="1"/>
  <c r="H6" i="4"/>
  <c r="H7" i="4"/>
  <c r="H9" i="4" s="1"/>
  <c r="G13" i="4" s="1"/>
  <c r="F6" i="1"/>
  <c r="F7" i="1" s="1"/>
  <c r="F9" i="1" s="1"/>
  <c r="F12" i="1" s="1"/>
  <c r="B15" i="1" s="1"/>
  <c r="B14" i="3"/>
  <c r="G6" i="4"/>
  <c r="G7" i="4"/>
  <c r="G9" i="4" s="1"/>
  <c r="G12" i="4" s="1"/>
  <c r="G6" i="1"/>
  <c r="G7" i="1" s="1"/>
  <c r="G9" i="1" s="1"/>
  <c r="G12" i="1" s="1"/>
  <c r="G14" i="4" l="1"/>
  <c r="B19" i="4" s="1"/>
</calcChain>
</file>

<file path=xl/sharedStrings.xml><?xml version="1.0" encoding="utf-8"?>
<sst xmlns="http://schemas.openxmlformats.org/spreadsheetml/2006/main" count="77" uniqueCount="33">
  <si>
    <t>Sales</t>
  </si>
  <si>
    <t>Expenses</t>
  </si>
  <si>
    <t>Depreciation</t>
  </si>
  <si>
    <t>EBIT</t>
  </si>
  <si>
    <t>Taxes</t>
  </si>
  <si>
    <t>Net Income</t>
  </si>
  <si>
    <t>OCF</t>
  </si>
  <si>
    <t>Year 0</t>
  </si>
  <si>
    <t>Year 1</t>
  </si>
  <si>
    <t>Year 2</t>
  </si>
  <si>
    <t>Year 3</t>
  </si>
  <si>
    <t>Year 4</t>
  </si>
  <si>
    <t>Year 5</t>
  </si>
  <si>
    <t>Capital Exp.</t>
  </si>
  <si>
    <t>Δ NWC</t>
  </si>
  <si>
    <t>Project CF</t>
  </si>
  <si>
    <t>IRR</t>
  </si>
  <si>
    <t>Cost of New</t>
  </si>
  <si>
    <t>Sale of Old</t>
  </si>
  <si>
    <t>Expense Savings</t>
  </si>
  <si>
    <t>Tax Shield Lost</t>
  </si>
  <si>
    <t>Tax Shield Gained</t>
  </si>
  <si>
    <t>Project Cash Flow</t>
  </si>
  <si>
    <t>Tax Rate</t>
  </si>
  <si>
    <t>Cost of Cap</t>
  </si>
  <si>
    <t>NPV</t>
  </si>
  <si>
    <t>Revenues</t>
  </si>
  <si>
    <t>Cap Expend</t>
  </si>
  <si>
    <t>Year 6</t>
  </si>
  <si>
    <t>Terminal Value</t>
  </si>
  <si>
    <t>Discount Rate</t>
  </si>
  <si>
    <t>Total CF</t>
  </si>
  <si>
    <t xml:space="preserve">Term. Growth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</si>
</sst>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[$$-409]#,##0_);\([$$-409]#,##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165" fontId="1" fillId="0" borderId="0" xfId="1" applyNumberFormat="1" applyFont="1"/>
    <xf numFmtId="165" fontId="4" fillId="0" borderId="0" xfId="1" applyNumberFormat="1" applyFont="1"/>
    <xf numFmtId="165" fontId="3" fillId="0" borderId="0" xfId="1" applyNumberFormat="1" applyFont="1"/>
    <xf numFmtId="0" fontId="0" fillId="0" borderId="0" xfId="0" applyAlignment="1">
      <alignment horizontal="center"/>
    </xf>
    <xf numFmtId="165" fontId="5" fillId="0" borderId="0" xfId="1" applyNumberFormat="1" applyFont="1"/>
    <xf numFmtId="10" fontId="0" fillId="0" borderId="0" xfId="0" applyNumberForma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1" fillId="0" borderId="1" xfId="1" applyNumberFormat="1" applyFont="1" applyBorder="1"/>
    <xf numFmtId="9" fontId="1" fillId="0" borderId="0" xfId="2" applyFont="1"/>
    <xf numFmtId="8" fontId="0" fillId="0" borderId="0" xfId="0" applyNumberFormat="1"/>
    <xf numFmtId="9" fontId="0" fillId="0" borderId="0" xfId="0" applyNumberFormat="1"/>
    <xf numFmtId="164" fontId="0" fillId="0" borderId="0" xfId="0" applyNumberFormat="1"/>
    <xf numFmtId="165" fontId="3" fillId="0" borderId="1" xfId="1" applyNumberFormat="1" applyFont="1" applyBorder="1"/>
    <xf numFmtId="165" fontId="0" fillId="0" borderId="0" xfId="0" applyNumberFormat="1"/>
    <xf numFmtId="166" fontId="1" fillId="0" borderId="1" xfId="1" applyNumberFormat="1" applyFont="1" applyBorder="1"/>
    <xf numFmtId="165" fontId="1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80" zoomScaleNormal="180" workbookViewId="0">
      <selection activeCell="B15" sqref="B15"/>
    </sheetView>
  </sheetViews>
  <sheetFormatPr defaultRowHeight="15" x14ac:dyDescent="0.25"/>
  <cols>
    <col min="1" max="1" width="12.140625" customWidth="1"/>
    <col min="2" max="2" width="9.85546875" customWidth="1"/>
    <col min="3" max="3" width="10" customWidth="1"/>
    <col min="4" max="4" width="9.7109375" customWidth="1"/>
    <col min="5" max="5" width="10.140625" customWidth="1"/>
    <col min="6" max="6" width="9.85546875" customWidth="1"/>
    <col min="7" max="7" width="9.5703125" customWidth="1"/>
  </cols>
  <sheetData>
    <row r="1" spans="1:7" s="5" customFormat="1" x14ac:dyDescent="0.25">
      <c r="B1" s="8" t="s">
        <v>7</v>
      </c>
      <c r="C1" s="8" t="s">
        <v>8</v>
      </c>
      <c r="D1" s="8" t="s">
        <v>9</v>
      </c>
      <c r="E1" s="8" t="s">
        <v>10</v>
      </c>
      <c r="F1" s="8" t="s">
        <v>11</v>
      </c>
      <c r="G1" s="8" t="s">
        <v>12</v>
      </c>
    </row>
    <row r="2" spans="1:7" x14ac:dyDescent="0.25">
      <c r="A2" t="s">
        <v>0</v>
      </c>
      <c r="B2" s="2"/>
      <c r="C2" s="2">
        <v>200000</v>
      </c>
      <c r="D2" s="2">
        <f>C2*1.05</f>
        <v>210000</v>
      </c>
      <c r="E2" s="2">
        <f>D2*1.05</f>
        <v>220500</v>
      </c>
      <c r="F2" s="2">
        <f>E2*1.05</f>
        <v>231525</v>
      </c>
      <c r="G2" s="2">
        <f>F2*1.05</f>
        <v>243101.25</v>
      </c>
    </row>
    <row r="3" spans="1:7" x14ac:dyDescent="0.25">
      <c r="A3" t="s">
        <v>1</v>
      </c>
      <c r="B3" s="2"/>
      <c r="C3" s="2">
        <v>100000</v>
      </c>
      <c r="D3" s="2">
        <f>C3*1.03</f>
        <v>103000</v>
      </c>
      <c r="E3" s="2">
        <f>D3*1.03</f>
        <v>106090</v>
      </c>
      <c r="F3" s="2">
        <f>E3*1.03</f>
        <v>109272.7</v>
      </c>
      <c r="G3" s="2">
        <f>F3*1.03</f>
        <v>112550.88099999999</v>
      </c>
    </row>
    <row r="4" spans="1:7" x14ac:dyDescent="0.25">
      <c r="A4" t="s">
        <v>2</v>
      </c>
      <c r="B4" s="2"/>
      <c r="C4" s="3">
        <f>-$B$10/5</f>
        <v>50000</v>
      </c>
      <c r="D4" s="3">
        <f>-$B$10/5</f>
        <v>50000</v>
      </c>
      <c r="E4" s="3">
        <f>-$B$10/5</f>
        <v>50000</v>
      </c>
      <c r="F4" s="3">
        <f>-$B$10/5</f>
        <v>50000</v>
      </c>
      <c r="G4" s="3">
        <f>-$B$10/5</f>
        <v>50000</v>
      </c>
    </row>
    <row r="5" spans="1:7" x14ac:dyDescent="0.25">
      <c r="A5" t="s">
        <v>3</v>
      </c>
      <c r="B5" s="2"/>
      <c r="C5" s="2">
        <f>C2-C3-C4</f>
        <v>50000</v>
      </c>
      <c r="D5" s="2">
        <f>D2-D3-D4</f>
        <v>57000</v>
      </c>
      <c r="E5" s="2">
        <f>E2-E3-E4</f>
        <v>64410</v>
      </c>
      <c r="F5" s="2">
        <f>F2-F3-F4</f>
        <v>72252.3</v>
      </c>
      <c r="G5" s="2">
        <f>G2-G3-G4</f>
        <v>80550.369000000006</v>
      </c>
    </row>
    <row r="6" spans="1:7" x14ac:dyDescent="0.25">
      <c r="A6" t="s">
        <v>4</v>
      </c>
      <c r="B6" s="2"/>
      <c r="C6" s="3">
        <f>C5*$B$14</f>
        <v>10500</v>
      </c>
      <c r="D6" s="3">
        <f>D5*$B$14</f>
        <v>11970</v>
      </c>
      <c r="E6" s="3">
        <f>E5*$B$14</f>
        <v>13526.1</v>
      </c>
      <c r="F6" s="3">
        <f>F5*$B$14</f>
        <v>15172.983</v>
      </c>
      <c r="G6" s="3">
        <f>G5*$B$14</f>
        <v>16915.57749</v>
      </c>
    </row>
    <row r="7" spans="1:7" x14ac:dyDescent="0.25">
      <c r="A7" t="s">
        <v>5</v>
      </c>
      <c r="B7" s="2"/>
      <c r="C7" s="6">
        <f>C5-C6</f>
        <v>39500</v>
      </c>
      <c r="D7" s="6">
        <f>D5-D6</f>
        <v>45030</v>
      </c>
      <c r="E7" s="6">
        <f>E5-E6</f>
        <v>50883.9</v>
      </c>
      <c r="F7" s="6">
        <f>F5-F6</f>
        <v>57079.317000000003</v>
      </c>
      <c r="G7" s="6">
        <f>G5-G6</f>
        <v>63634.79151000001</v>
      </c>
    </row>
    <row r="8" spans="1:7" x14ac:dyDescent="0.25">
      <c r="A8" t="s">
        <v>2</v>
      </c>
      <c r="B8" s="2"/>
      <c r="C8" s="2">
        <f>C4</f>
        <v>50000</v>
      </c>
      <c r="D8" s="2">
        <f>D4</f>
        <v>50000</v>
      </c>
      <c r="E8" s="2">
        <f>E4</f>
        <v>50000</v>
      </c>
      <c r="F8" s="2">
        <f>F4</f>
        <v>50000</v>
      </c>
      <c r="G8" s="2">
        <f>G4</f>
        <v>50000</v>
      </c>
    </row>
    <row r="9" spans="1:7" x14ac:dyDescent="0.25">
      <c r="A9" t="s">
        <v>6</v>
      </c>
      <c r="B9" s="2"/>
      <c r="C9" s="2">
        <f>C7+C8</f>
        <v>89500</v>
      </c>
      <c r="D9" s="2">
        <f>D7+D8</f>
        <v>95030</v>
      </c>
      <c r="E9" s="2">
        <f>E7+E8</f>
        <v>100883.9</v>
      </c>
      <c r="F9" s="2">
        <f>F7+F8</f>
        <v>107079.31700000001</v>
      </c>
      <c r="G9" s="2">
        <f>G7+G8</f>
        <v>113634.79151000001</v>
      </c>
    </row>
    <row r="10" spans="1:7" x14ac:dyDescent="0.25">
      <c r="A10" t="s">
        <v>13</v>
      </c>
      <c r="B10" s="2">
        <v>-250000</v>
      </c>
      <c r="C10" s="2"/>
      <c r="D10" s="2"/>
      <c r="E10" s="2"/>
      <c r="F10" s="2"/>
      <c r="G10" s="2"/>
    </row>
    <row r="11" spans="1:7" x14ac:dyDescent="0.25">
      <c r="A11" s="1" t="s">
        <v>14</v>
      </c>
      <c r="B11" s="15">
        <v>-10000</v>
      </c>
      <c r="C11" s="10">
        <v>-5000</v>
      </c>
      <c r="D11" s="10"/>
      <c r="E11" s="10"/>
      <c r="F11" s="10"/>
      <c r="G11" s="10">
        <v>15000</v>
      </c>
    </row>
    <row r="12" spans="1:7" x14ac:dyDescent="0.25">
      <c r="A12" s="1" t="s">
        <v>15</v>
      </c>
      <c r="B12" s="4">
        <f t="shared" ref="B12:G12" si="0">SUM(B9:B11)</f>
        <v>-260000</v>
      </c>
      <c r="C12" s="4">
        <f t="shared" si="0"/>
        <v>84500</v>
      </c>
      <c r="D12" s="4">
        <f t="shared" si="0"/>
        <v>95030</v>
      </c>
      <c r="E12" s="4">
        <f t="shared" si="0"/>
        <v>100883.9</v>
      </c>
      <c r="F12" s="4">
        <f t="shared" si="0"/>
        <v>107079.31700000001</v>
      </c>
      <c r="G12" s="4">
        <f t="shared" si="0"/>
        <v>128634.79151000001</v>
      </c>
    </row>
    <row r="14" spans="1:7" x14ac:dyDescent="0.25">
      <c r="A14" t="s">
        <v>23</v>
      </c>
      <c r="B14" s="13">
        <v>0.21</v>
      </c>
    </row>
    <row r="15" spans="1:7" x14ac:dyDescent="0.25">
      <c r="A15" t="s">
        <v>16</v>
      </c>
      <c r="B15" s="7">
        <f>IRR(B12:G12)</f>
        <v>0.26060737394512734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210" zoomScaleNormal="210" workbookViewId="0">
      <selection activeCell="B10" sqref="B10"/>
    </sheetView>
  </sheetViews>
  <sheetFormatPr defaultRowHeight="15" x14ac:dyDescent="0.25"/>
  <cols>
    <col min="1" max="1" width="17.7109375" customWidth="1"/>
    <col min="2" max="2" width="11.5703125" customWidth="1"/>
  </cols>
  <sheetData>
    <row r="1" spans="1:7" x14ac:dyDescent="0.25">
      <c r="A1" s="9"/>
      <c r="B1" s="9" t="s">
        <v>7</v>
      </c>
      <c r="C1" s="9" t="s">
        <v>8</v>
      </c>
      <c r="D1" s="9" t="s">
        <v>9</v>
      </c>
      <c r="E1" s="9" t="s">
        <v>10</v>
      </c>
      <c r="F1" s="9" t="s">
        <v>11</v>
      </c>
      <c r="G1" s="9" t="s">
        <v>12</v>
      </c>
    </row>
    <row r="2" spans="1:7" x14ac:dyDescent="0.25">
      <c r="A2" t="s">
        <v>17</v>
      </c>
      <c r="B2" s="2">
        <v>-72000</v>
      </c>
      <c r="C2" s="2"/>
      <c r="D2" s="2"/>
      <c r="E2" s="2"/>
      <c r="F2" s="2"/>
      <c r="G2" s="2"/>
    </row>
    <row r="3" spans="1:7" x14ac:dyDescent="0.25">
      <c r="A3" t="s">
        <v>18</v>
      </c>
      <c r="B3" s="2">
        <v>20000</v>
      </c>
      <c r="C3" s="2"/>
      <c r="D3" s="2"/>
      <c r="E3" s="2"/>
      <c r="F3" s="2"/>
      <c r="G3" s="2"/>
    </row>
    <row r="4" spans="1:7" x14ac:dyDescent="0.25">
      <c r="A4" t="s">
        <v>19</v>
      </c>
      <c r="B4" s="2"/>
      <c r="C4" s="2">
        <f>24000*(1-$B$9)</f>
        <v>18960</v>
      </c>
      <c r="D4" s="2">
        <f>24000*(1-$B$9)</f>
        <v>18960</v>
      </c>
      <c r="E4" s="2">
        <f>24000*(1-$B$9)</f>
        <v>18960</v>
      </c>
      <c r="F4" s="2">
        <f>24000*(1-$B$9)</f>
        <v>18960</v>
      </c>
      <c r="G4" s="2">
        <f>24000*(1-$B$9)</f>
        <v>18960</v>
      </c>
    </row>
    <row r="5" spans="1:7" x14ac:dyDescent="0.25">
      <c r="A5" t="s">
        <v>20</v>
      </c>
      <c r="B5" s="2"/>
      <c r="C5" s="2">
        <f>-10000*$B$9</f>
        <v>-2100</v>
      </c>
      <c r="D5" s="2">
        <f>-10000*$B$9</f>
        <v>-2100</v>
      </c>
      <c r="E5" s="2"/>
      <c r="F5" s="2"/>
      <c r="G5" s="2"/>
    </row>
    <row r="6" spans="1:7" x14ac:dyDescent="0.25">
      <c r="A6" t="s">
        <v>21</v>
      </c>
      <c r="B6" s="10"/>
      <c r="C6" s="10">
        <f>-($B$2/5)*$B$9</f>
        <v>3024</v>
      </c>
      <c r="D6" s="10">
        <f>-($B$2/5)*$B$9</f>
        <v>3024</v>
      </c>
      <c r="E6" s="10">
        <f>-($B$2/5)*$B$9</f>
        <v>3024</v>
      </c>
      <c r="F6" s="10">
        <f>-($B$2/5)*$B$9</f>
        <v>3024</v>
      </c>
      <c r="G6" s="10">
        <f>-($B$2/5)*$B$9</f>
        <v>3024</v>
      </c>
    </row>
    <row r="7" spans="1:7" x14ac:dyDescent="0.25">
      <c r="A7" t="s">
        <v>22</v>
      </c>
      <c r="B7" s="2">
        <f t="shared" ref="B7:G7" si="0">SUM(B2:B6)</f>
        <v>-52000</v>
      </c>
      <c r="C7" s="2">
        <f t="shared" si="0"/>
        <v>19884</v>
      </c>
      <c r="D7" s="2">
        <f t="shared" si="0"/>
        <v>19884</v>
      </c>
      <c r="E7" s="2">
        <f t="shared" si="0"/>
        <v>21984</v>
      </c>
      <c r="F7" s="2">
        <f t="shared" si="0"/>
        <v>21984</v>
      </c>
      <c r="G7" s="2">
        <f t="shared" si="0"/>
        <v>21984</v>
      </c>
    </row>
    <row r="8" spans="1:7" x14ac:dyDescent="0.25">
      <c r="B8" s="2"/>
      <c r="C8" s="2"/>
      <c r="D8" s="2"/>
      <c r="E8" s="2"/>
      <c r="F8" s="2"/>
      <c r="G8" s="2"/>
    </row>
    <row r="9" spans="1:7" x14ac:dyDescent="0.25">
      <c r="A9" t="s">
        <v>23</v>
      </c>
      <c r="B9" s="11">
        <v>0.21</v>
      </c>
      <c r="C9" s="2"/>
      <c r="D9" s="2"/>
      <c r="E9" s="2"/>
      <c r="F9" s="2"/>
      <c r="G9" s="2"/>
    </row>
    <row r="10" spans="1:7" x14ac:dyDescent="0.25">
      <c r="A10" t="s">
        <v>24</v>
      </c>
      <c r="B10" s="11">
        <v>0.12</v>
      </c>
    </row>
    <row r="11" spans="1:7" x14ac:dyDescent="0.25">
      <c r="A11" t="s">
        <v>25</v>
      </c>
      <c r="B11" s="12">
        <f>NPV(B10,C7:G7)+B7</f>
        <v>23698.292889495438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80" zoomScaleNormal="180" workbookViewId="0">
      <selection activeCell="B14" sqref="B14"/>
    </sheetView>
  </sheetViews>
  <sheetFormatPr defaultRowHeight="15" x14ac:dyDescent="0.25"/>
  <cols>
    <col min="1" max="1" width="14.28515625" customWidth="1"/>
    <col min="2" max="2" width="11.85546875" customWidth="1"/>
  </cols>
  <sheetData>
    <row r="1" spans="1:7" x14ac:dyDescent="0.25">
      <c r="A1" s="9"/>
      <c r="B1" s="9" t="s">
        <v>7</v>
      </c>
      <c r="C1" s="9" t="s">
        <v>8</v>
      </c>
      <c r="D1" s="9" t="s">
        <v>9</v>
      </c>
      <c r="E1" s="9" t="s">
        <v>10</v>
      </c>
      <c r="F1" s="9" t="s">
        <v>11</v>
      </c>
      <c r="G1" s="9" t="s">
        <v>12</v>
      </c>
    </row>
    <row r="2" spans="1:7" x14ac:dyDescent="0.25">
      <c r="A2" t="s">
        <v>26</v>
      </c>
      <c r="B2" s="2"/>
      <c r="C2" s="2">
        <v>500000</v>
      </c>
      <c r="D2" s="2">
        <f>C2*1.04</f>
        <v>520000</v>
      </c>
      <c r="E2" s="2">
        <f>D2*1.04</f>
        <v>540800</v>
      </c>
      <c r="F2" s="2">
        <f>E2*1.04</f>
        <v>562432</v>
      </c>
      <c r="G2" s="2">
        <f>F2*1.04</f>
        <v>584929.28000000003</v>
      </c>
    </row>
    <row r="3" spans="1:7" x14ac:dyDescent="0.25">
      <c r="A3" t="s">
        <v>1</v>
      </c>
      <c r="B3" s="2"/>
      <c r="C3" s="10">
        <f>C2*0.25</f>
        <v>125000</v>
      </c>
      <c r="D3" s="10">
        <f>D2*0.25</f>
        <v>130000</v>
      </c>
      <c r="E3" s="10">
        <f>E2*0.25</f>
        <v>135200</v>
      </c>
      <c r="F3" s="10">
        <f>F2*0.25</f>
        <v>140608</v>
      </c>
      <c r="G3" s="10">
        <f>G2*0.25</f>
        <v>146232.32000000001</v>
      </c>
    </row>
    <row r="4" spans="1:7" x14ac:dyDescent="0.25">
      <c r="A4" t="s">
        <v>3</v>
      </c>
      <c r="B4" s="2"/>
      <c r="C4" s="18">
        <f>C2-C3</f>
        <v>375000</v>
      </c>
      <c r="D4" s="18">
        <f t="shared" ref="D4:G4" si="0">D2-D3</f>
        <v>390000</v>
      </c>
      <c r="E4" s="18">
        <f t="shared" si="0"/>
        <v>405600</v>
      </c>
      <c r="F4" s="18">
        <f t="shared" si="0"/>
        <v>421824</v>
      </c>
      <c r="G4" s="18">
        <f t="shared" si="0"/>
        <v>438696.96000000002</v>
      </c>
    </row>
    <row r="5" spans="1:7" x14ac:dyDescent="0.25">
      <c r="A5" t="s">
        <v>4</v>
      </c>
      <c r="B5" s="2"/>
      <c r="C5" s="10">
        <f>C4*$B$12</f>
        <v>78750</v>
      </c>
      <c r="D5" s="10">
        <f>D4*$B$12</f>
        <v>81900</v>
      </c>
      <c r="E5" s="10">
        <f>E4*$B$12</f>
        <v>85176</v>
      </c>
      <c r="F5" s="10">
        <f>F4*$B$12</f>
        <v>88583.039999999994</v>
      </c>
      <c r="G5" s="10">
        <f>G4*$B$12</f>
        <v>92126.361600000004</v>
      </c>
    </row>
    <row r="6" spans="1:7" x14ac:dyDescent="0.25">
      <c r="A6" t="s">
        <v>5</v>
      </c>
      <c r="B6" s="2"/>
      <c r="C6" s="2">
        <f>C4-C5</f>
        <v>296250</v>
      </c>
      <c r="D6" s="2">
        <f>D4-D5</f>
        <v>308100</v>
      </c>
      <c r="E6" s="2">
        <f>E4-E5</f>
        <v>320424</v>
      </c>
      <c r="F6" s="2">
        <f>F4-F5</f>
        <v>333240.96000000002</v>
      </c>
      <c r="G6" s="2">
        <f>G4-G5</f>
        <v>346570.59840000002</v>
      </c>
    </row>
    <row r="7" spans="1:7" x14ac:dyDescent="0.25">
      <c r="A7" t="s">
        <v>6</v>
      </c>
      <c r="B7" s="2"/>
      <c r="C7" s="2">
        <f>C6</f>
        <v>296250</v>
      </c>
      <c r="D7" s="2">
        <f t="shared" ref="D7:G7" si="1">D6</f>
        <v>308100</v>
      </c>
      <c r="E7" s="2">
        <f t="shared" si="1"/>
        <v>320424</v>
      </c>
      <c r="F7" s="2">
        <f t="shared" si="1"/>
        <v>333240.96000000002</v>
      </c>
      <c r="G7" s="2">
        <f t="shared" si="1"/>
        <v>346570.59840000002</v>
      </c>
    </row>
    <row r="8" spans="1:7" x14ac:dyDescent="0.25">
      <c r="A8" t="s">
        <v>27</v>
      </c>
      <c r="B8" s="2">
        <f>-850000*(1-B12)</f>
        <v>-671500</v>
      </c>
      <c r="C8" s="2"/>
      <c r="D8" s="2"/>
      <c r="E8" s="2"/>
      <c r="F8" s="2"/>
      <c r="G8" s="2"/>
    </row>
    <row r="9" spans="1:7" x14ac:dyDescent="0.25">
      <c r="A9" s="1" t="s">
        <v>14</v>
      </c>
      <c r="B9" s="10">
        <v>-25000</v>
      </c>
      <c r="C9" s="10"/>
      <c r="D9" s="10"/>
      <c r="E9" s="10"/>
      <c r="F9" s="10"/>
      <c r="G9" s="10">
        <v>25000</v>
      </c>
    </row>
    <row r="10" spans="1:7" x14ac:dyDescent="0.25">
      <c r="A10" s="1" t="s">
        <v>15</v>
      </c>
      <c r="B10" s="2">
        <f t="shared" ref="B10:G10" si="2">SUM(B7:B9)</f>
        <v>-696500</v>
      </c>
      <c r="C10" s="2">
        <f t="shared" si="2"/>
        <v>296250</v>
      </c>
      <c r="D10" s="2">
        <f t="shared" si="2"/>
        <v>308100</v>
      </c>
      <c r="E10" s="2">
        <f t="shared" si="2"/>
        <v>320424</v>
      </c>
      <c r="F10" s="2">
        <f t="shared" si="2"/>
        <v>333240.96000000002</v>
      </c>
      <c r="G10" s="2">
        <f t="shared" si="2"/>
        <v>371570.59840000002</v>
      </c>
    </row>
    <row r="12" spans="1:7" x14ac:dyDescent="0.25">
      <c r="A12" t="s">
        <v>23</v>
      </c>
      <c r="B12" s="13">
        <v>0.21</v>
      </c>
    </row>
    <row r="13" spans="1:7" x14ac:dyDescent="0.25">
      <c r="A13" t="s">
        <v>24</v>
      </c>
      <c r="B13" s="13">
        <v>0.18</v>
      </c>
    </row>
    <row r="14" spans="1:7" x14ac:dyDescent="0.25">
      <c r="A14" t="s">
        <v>25</v>
      </c>
      <c r="B14" s="14">
        <f>NPV(B13,C10:G10)+B10</f>
        <v>305150.79654468445</v>
      </c>
    </row>
    <row r="15" spans="1:7" x14ac:dyDescent="0.25">
      <c r="A15" t="s">
        <v>16</v>
      </c>
      <c r="B15" s="7">
        <f>IRR(B10:G10)</f>
        <v>0.35417963045969914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190" zoomScaleNormal="190" workbookViewId="0"/>
  </sheetViews>
  <sheetFormatPr defaultRowHeight="15" x14ac:dyDescent="0.25"/>
  <cols>
    <col min="1" max="1" width="14.42578125" customWidth="1"/>
    <col min="2" max="2" width="12.42578125" customWidth="1"/>
    <col min="7" max="7" width="10.140625" bestFit="1" customWidth="1"/>
    <col min="8" max="8" width="10.85546875" customWidth="1"/>
  </cols>
  <sheetData>
    <row r="1" spans="1:8" x14ac:dyDescent="0.25">
      <c r="A1" s="5"/>
      <c r="B1" s="8" t="s">
        <v>7</v>
      </c>
      <c r="C1" s="8" t="s">
        <v>8</v>
      </c>
      <c r="D1" s="8" t="s">
        <v>9</v>
      </c>
      <c r="E1" s="8" t="s">
        <v>10</v>
      </c>
      <c r="F1" s="8" t="s">
        <v>11</v>
      </c>
      <c r="G1" s="8" t="s">
        <v>12</v>
      </c>
      <c r="H1" s="8" t="s">
        <v>28</v>
      </c>
    </row>
    <row r="2" spans="1:8" x14ac:dyDescent="0.25">
      <c r="A2" t="s">
        <v>0</v>
      </c>
      <c r="B2" s="2"/>
      <c r="C2" s="2">
        <v>100000</v>
      </c>
      <c r="D2" s="2">
        <f>C2*1.2</f>
        <v>120000</v>
      </c>
      <c r="E2" s="2">
        <f>D2*1.2</f>
        <v>144000</v>
      </c>
      <c r="F2" s="2">
        <f>E2*1.2</f>
        <v>172800</v>
      </c>
      <c r="G2" s="2">
        <f>F2*1.2</f>
        <v>207360</v>
      </c>
      <c r="H2" s="16">
        <f>G2*(1+$B$18)</f>
        <v>213580.80000000002</v>
      </c>
    </row>
    <row r="3" spans="1:8" x14ac:dyDescent="0.25">
      <c r="A3" t="s">
        <v>1</v>
      </c>
      <c r="B3" s="2"/>
      <c r="C3" s="2">
        <v>40000</v>
      </c>
      <c r="D3" s="2">
        <f>C3*1.03</f>
        <v>41200</v>
      </c>
      <c r="E3" s="2">
        <f>D3*1.03</f>
        <v>42436</v>
      </c>
      <c r="F3" s="2">
        <f>E3*1.03</f>
        <v>43709.08</v>
      </c>
      <c r="G3" s="2">
        <f>F3*1.03</f>
        <v>45020.352400000003</v>
      </c>
      <c r="H3" s="16">
        <f>G3*(1+$B$18)</f>
        <v>46370.962972000001</v>
      </c>
    </row>
    <row r="4" spans="1:8" x14ac:dyDescent="0.25">
      <c r="A4" t="s">
        <v>2</v>
      </c>
      <c r="B4" s="2"/>
      <c r="C4" s="10">
        <f>-$B$10/5</f>
        <v>40000</v>
      </c>
      <c r="D4" s="10">
        <f>-$B$10/5</f>
        <v>40000</v>
      </c>
      <c r="E4" s="10">
        <f>-$B$10/5</f>
        <v>40000</v>
      </c>
      <c r="F4" s="10">
        <f>-$B$10/5</f>
        <v>40000</v>
      </c>
      <c r="G4" s="10">
        <f>-$B$10/5</f>
        <v>40000</v>
      </c>
      <c r="H4" s="17">
        <v>0</v>
      </c>
    </row>
    <row r="5" spans="1:8" x14ac:dyDescent="0.25">
      <c r="A5" t="s">
        <v>3</v>
      </c>
      <c r="B5" s="2"/>
      <c r="C5" s="2">
        <f t="shared" ref="C5:H5" si="0">C2-C3-C4</f>
        <v>20000</v>
      </c>
      <c r="D5" s="2">
        <f t="shared" si="0"/>
        <v>38800</v>
      </c>
      <c r="E5" s="2">
        <f t="shared" si="0"/>
        <v>61564</v>
      </c>
      <c r="F5" s="2">
        <f t="shared" si="0"/>
        <v>89090.92</v>
      </c>
      <c r="G5" s="2">
        <f t="shared" si="0"/>
        <v>122339.6476</v>
      </c>
      <c r="H5" s="2">
        <f t="shared" si="0"/>
        <v>167209.83702800001</v>
      </c>
    </row>
    <row r="6" spans="1:8" x14ac:dyDescent="0.25">
      <c r="A6" t="s">
        <v>4</v>
      </c>
      <c r="B6" s="2"/>
      <c r="C6" s="3">
        <f t="shared" ref="C6:H6" si="1">C5*$B$16</f>
        <v>4200</v>
      </c>
      <c r="D6" s="3">
        <f t="shared" si="1"/>
        <v>8148</v>
      </c>
      <c r="E6" s="3">
        <f t="shared" si="1"/>
        <v>12928.439999999999</v>
      </c>
      <c r="F6" s="3">
        <f t="shared" si="1"/>
        <v>18709.093199999999</v>
      </c>
      <c r="G6" s="3">
        <f t="shared" si="1"/>
        <v>25691.325996</v>
      </c>
      <c r="H6" s="3">
        <f t="shared" si="1"/>
        <v>35114.065775880001</v>
      </c>
    </row>
    <row r="7" spans="1:8" x14ac:dyDescent="0.25">
      <c r="A7" t="s">
        <v>5</v>
      </c>
      <c r="B7" s="2"/>
      <c r="C7" s="6">
        <f t="shared" ref="C7:H7" si="2">C5-C6</f>
        <v>15800</v>
      </c>
      <c r="D7" s="6">
        <f t="shared" si="2"/>
        <v>30652</v>
      </c>
      <c r="E7" s="6">
        <f t="shared" si="2"/>
        <v>48635.56</v>
      </c>
      <c r="F7" s="6">
        <f t="shared" si="2"/>
        <v>70381.826799999995</v>
      </c>
      <c r="G7" s="6">
        <f t="shared" si="2"/>
        <v>96648.321603999997</v>
      </c>
      <c r="H7" s="6">
        <f t="shared" si="2"/>
        <v>132095.77125212</v>
      </c>
    </row>
    <row r="8" spans="1:8" x14ac:dyDescent="0.25">
      <c r="A8" t="s">
        <v>2</v>
      </c>
      <c r="B8" s="2"/>
      <c r="C8" s="2">
        <f t="shared" ref="C8:H8" si="3">C4</f>
        <v>40000</v>
      </c>
      <c r="D8" s="2">
        <f t="shared" si="3"/>
        <v>40000</v>
      </c>
      <c r="E8" s="2">
        <f t="shared" si="3"/>
        <v>40000</v>
      </c>
      <c r="F8" s="2">
        <f t="shared" si="3"/>
        <v>40000</v>
      </c>
      <c r="G8" s="2">
        <f t="shared" si="3"/>
        <v>40000</v>
      </c>
      <c r="H8" s="2">
        <f t="shared" si="3"/>
        <v>0</v>
      </c>
    </row>
    <row r="9" spans="1:8" x14ac:dyDescent="0.25">
      <c r="A9" t="s">
        <v>6</v>
      </c>
      <c r="B9" s="2"/>
      <c r="C9" s="2">
        <f t="shared" ref="C9:H9" si="4">C7+C8</f>
        <v>55800</v>
      </c>
      <c r="D9" s="2">
        <f t="shared" si="4"/>
        <v>70652</v>
      </c>
      <c r="E9" s="2">
        <f t="shared" si="4"/>
        <v>88635.56</v>
      </c>
      <c r="F9" s="2">
        <f t="shared" si="4"/>
        <v>110381.8268</v>
      </c>
      <c r="G9" s="2">
        <f t="shared" si="4"/>
        <v>136648.321604</v>
      </c>
      <c r="H9" s="2">
        <f t="shared" si="4"/>
        <v>132095.77125212</v>
      </c>
    </row>
    <row r="10" spans="1:8" x14ac:dyDescent="0.25">
      <c r="A10" t="s">
        <v>13</v>
      </c>
      <c r="B10" s="2">
        <v>-200000</v>
      </c>
      <c r="C10" s="2"/>
      <c r="D10" s="2"/>
      <c r="E10" s="2"/>
      <c r="F10" s="2"/>
      <c r="G10" s="2"/>
    </row>
    <row r="11" spans="1:8" x14ac:dyDescent="0.25">
      <c r="A11" s="1" t="s">
        <v>14</v>
      </c>
      <c r="B11" s="15"/>
      <c r="C11" s="10"/>
      <c r="D11" s="10"/>
      <c r="E11" s="10"/>
      <c r="F11" s="10"/>
      <c r="G11" s="10"/>
    </row>
    <row r="12" spans="1:8" x14ac:dyDescent="0.25">
      <c r="A12" s="1" t="s">
        <v>15</v>
      </c>
      <c r="B12" s="4">
        <f t="shared" ref="B12:G12" si="5">SUM(B9:B11)</f>
        <v>-200000</v>
      </c>
      <c r="C12" s="4">
        <f t="shared" si="5"/>
        <v>55800</v>
      </c>
      <c r="D12" s="4">
        <f t="shared" si="5"/>
        <v>70652</v>
      </c>
      <c r="E12" s="4">
        <f t="shared" si="5"/>
        <v>88635.56</v>
      </c>
      <c r="F12" s="4">
        <f t="shared" si="5"/>
        <v>110381.8268</v>
      </c>
      <c r="G12" s="4">
        <f t="shared" si="5"/>
        <v>136648.321604</v>
      </c>
    </row>
    <row r="13" spans="1:8" x14ac:dyDescent="0.25">
      <c r="A13" s="1" t="s">
        <v>29</v>
      </c>
      <c r="B13" s="15"/>
      <c r="C13" s="15"/>
      <c r="D13" s="15"/>
      <c r="E13" s="15"/>
      <c r="F13" s="15"/>
      <c r="G13" s="15">
        <f>H9/(B17-B18)</f>
        <v>880638.47501413338</v>
      </c>
    </row>
    <row r="14" spans="1:8" x14ac:dyDescent="0.25">
      <c r="A14" s="1" t="s">
        <v>31</v>
      </c>
      <c r="B14" s="4">
        <f t="shared" ref="B14:G14" si="6">B12+B13</f>
        <v>-200000</v>
      </c>
      <c r="C14" s="4">
        <f t="shared" si="6"/>
        <v>55800</v>
      </c>
      <c r="D14" s="4">
        <f t="shared" si="6"/>
        <v>70652</v>
      </c>
      <c r="E14" s="4">
        <f t="shared" si="6"/>
        <v>88635.56</v>
      </c>
      <c r="F14" s="4">
        <f t="shared" si="6"/>
        <v>110381.8268</v>
      </c>
      <c r="G14" s="4">
        <f t="shared" si="6"/>
        <v>1017286.7966181333</v>
      </c>
    </row>
    <row r="16" spans="1:8" x14ac:dyDescent="0.25">
      <c r="A16" t="s">
        <v>23</v>
      </c>
      <c r="B16" s="13">
        <v>0.21</v>
      </c>
    </row>
    <row r="17" spans="1:2" x14ac:dyDescent="0.25">
      <c r="A17" t="s">
        <v>30</v>
      </c>
      <c r="B17" s="13">
        <v>0.18</v>
      </c>
    </row>
    <row r="18" spans="1:2" x14ac:dyDescent="0.25">
      <c r="A18" t="s">
        <v>32</v>
      </c>
      <c r="B18" s="13">
        <v>0.03</v>
      </c>
    </row>
    <row r="19" spans="1:2" x14ac:dyDescent="0.25">
      <c r="A19" t="s">
        <v>25</v>
      </c>
      <c r="B19" s="12">
        <f>NPV(B17,C14:G14)+B14</f>
        <v>453574.79279168649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Problem 2</vt:lpstr>
      <vt:lpstr>Problem 6</vt:lpstr>
      <vt:lpstr>Problem 8</vt:lpstr>
      <vt:lpstr>Problem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wreese</dc:creator>
  <cp:lastModifiedBy>wreese</cp:lastModifiedBy>
  <dcterms:created xsi:type="dcterms:W3CDTF">2008-02-20T17:28:33Z</dcterms:created>
  <dcterms:modified xsi:type="dcterms:W3CDTF">2018-02-06T22:25:43Z</dcterms:modified>
</cp:coreProperties>
</file>